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952" windowHeight="9036" activeTab="0"/>
  </bookViews>
  <sheets>
    <sheet name="Sheet1" sheetId="1" r:id="rId1"/>
  </sheets>
  <definedNames>
    <definedName name="disc">'Sheet1'!$B$22:$F$26</definedName>
    <definedName name="dt">'Sheet1'!$B$1</definedName>
    <definedName name="N">'Sheet1'!$D$1</definedName>
    <definedName name="P">'Sheet1'!$A$7:$F$7</definedName>
    <definedName name="short_rate">'Sheet1'!$B$16:$E$19</definedName>
    <definedName name="solver_adj" localSheetId="0" hidden="1">'Sheet1'!$B$9:$E$9,'Sheet1'!$B$10:$E$10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'Sheet1'!$C$7:$F$7</definedName>
    <definedName name="solver_lhs2" localSheetId="0" hidden="1">'Sheet1'!$D$5:$F$5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'Sheet1'!$B$1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'Sheet1'!$C$8:$F$8</definedName>
    <definedName name="solver_rhs2" localSheetId="0" hidden="1">'Sheet1'!$D$3:$F$3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">'Sheet1'!$F$1</definedName>
    <definedName name="vol_curve">'Sheet1'!$A$3:$F$3</definedName>
    <definedName name="yield_curve">'Sheet1'!$A$2:$F$2</definedName>
  </definedNames>
  <calcPr fullCalcOnLoad="1"/>
</workbook>
</file>

<file path=xl/sharedStrings.xml><?xml version="1.0" encoding="utf-8"?>
<sst xmlns="http://schemas.openxmlformats.org/spreadsheetml/2006/main" count="30" uniqueCount="30">
  <si>
    <t>dt</t>
  </si>
  <si>
    <t>T</t>
  </si>
  <si>
    <t>N</t>
  </si>
  <si>
    <t>P</t>
  </si>
  <si>
    <t>U(i)</t>
  </si>
  <si>
    <t>sigma(i)</t>
  </si>
  <si>
    <t>short_rate</t>
  </si>
  <si>
    <t>Q</t>
  </si>
  <si>
    <t>P_</t>
  </si>
  <si>
    <t>Qu</t>
  </si>
  <si>
    <t>Qd</t>
  </si>
  <si>
    <t>disc</t>
  </si>
  <si>
    <t>Sigma(Quxd)</t>
  </si>
  <si>
    <t>Sigma(Qdxd)</t>
  </si>
  <si>
    <t>yield up</t>
  </si>
  <si>
    <t>yield down</t>
  </si>
  <si>
    <t>yield curve (tree)</t>
  </si>
  <si>
    <t>yield curve (actual)</t>
  </si>
  <si>
    <t>vol curve (actual)</t>
  </si>
  <si>
    <t>vol difference (1 billionth of 1%)</t>
  </si>
  <si>
    <t>yield difference (1 billionth of 1%)</t>
  </si>
  <si>
    <t>vol curve (tree)*</t>
  </si>
  <si>
    <t>* Volatility of short rate r(t) at for t =0,1,2,3</t>
  </si>
  <si>
    <t xml:space="preserve">Black-Derman-Toy fitted to both yield and volatility data. </t>
  </si>
  <si>
    <t>and not that of zero-coupon yields for successive maturities 1, 2,…,T,..</t>
  </si>
  <si>
    <t>To run type in yield and volatility data in rows 2 and 3, and run solver.</t>
  </si>
  <si>
    <t>Adapted from Clewlow and Strickland by Eugene Chung</t>
  </si>
  <si>
    <t>By volatility we mean the volatility of the short rate prevailing from[T-1,T],</t>
  </si>
  <si>
    <t>Watch the graphs:</t>
  </si>
  <si>
    <t>The parameters sigma(I) and U(I) in rows 9 and 10 will change until rows 4 and 5 match the given data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</si>
</sst>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0.0%"/>
    <numFmt numFmtId="167" formatCode="0.0"/>
    <numFmt numFmtId="168" formatCode="0.000"/>
    <numFmt numFmtId="169" formatCode="0.0000"/>
    <numFmt numFmtId="170" formatCode="_-* #,##0.0000_-;\-* #,##0.0000_-;_-* &quot;-&quot;????_-;_-@_-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_-* #,##0_-;\-* #,##0_-;_-* &quot;-&quot;??_-;_-@_-"/>
  </numFmts>
  <fonts count="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165" fontId="0" fillId="0" borderId="0" xfId="15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80" fontId="0" fillId="0" borderId="0" xfId="15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3" fillId="0" borderId="0" xfId="19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Yield Curve Calibration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175"/>
          <c:w val="0.949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yield curve (actual)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Sheet1!$B$2:$F$2</c:f>
              <c:numCache>
                <c:ptCount val="5"/>
                <c:pt idx="1">
                  <c:v>0.048</c:v>
                </c:pt>
                <c:pt idx="2">
                  <c:v>0.051</c:v>
                </c:pt>
                <c:pt idx="3">
                  <c:v>0.052</c:v>
                </c:pt>
                <c:pt idx="4">
                  <c:v>0.053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yield curve (tree)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Sheet1!$B$4:$F$4</c:f>
              <c:numCache>
                <c:ptCount val="5"/>
                <c:pt idx="1">
                  <c:v>0.04800000000000004</c:v>
                </c:pt>
                <c:pt idx="2">
                  <c:v>0.050999999999999934</c:v>
                </c:pt>
                <c:pt idx="3">
                  <c:v>0.052000000000000046</c:v>
                </c:pt>
                <c:pt idx="4">
                  <c:v>0.052999999901288675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Maturity (years)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Zero-coupon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51146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15"/>
          <c:y val="0.6235"/>
          <c:w val="0.293"/>
          <c:h val="0.1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Short RateVolatility Calibration</a:t>
            </a:r>
          </a:p>
        </c:rich>
      </c:tx>
      <c:layout>
        <c:manualLayout>
          <c:xMode val="factor"/>
          <c:yMode val="factor"/>
          <c:x val="-0.009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3"/>
          <c:w val="0.9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vol curve (tree)*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Sheet1!$B$5:$F$5</c:f>
              <c:numCache>
                <c:ptCount val="5"/>
                <c:pt idx="2">
                  <c:v>0.08999999999999712</c:v>
                </c:pt>
                <c:pt idx="3">
                  <c:v>0.08000000000000049</c:v>
                </c:pt>
                <c:pt idx="4">
                  <c:v>0.06999999412195222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vol curve (actual)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Sheet1!$B$3:$F$3</c:f>
              <c:numCache>
                <c:ptCount val="5"/>
                <c:pt idx="1">
                  <c:v>0.1</c:v>
                </c:pt>
                <c:pt idx="2">
                  <c:v>0.09</c:v>
                </c:pt>
                <c:pt idx="3">
                  <c:v>0.08</c:v>
                </c:pt>
                <c:pt idx="4">
                  <c:v>0.07</c:v>
                </c:pt>
              </c:numCache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Volatility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4920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075"/>
          <c:y val="0.58025"/>
          <c:w val="0.61025"/>
          <c:h val="0.1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Yield Calibration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4"/>
          <c:w val="0.917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Sheet1!$A$55</c:f>
              <c:strCache>
                <c:ptCount val="1"/>
                <c:pt idx="0">
                  <c:v>yield difference (1 billionth of 1%)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Sheet1!$B$55:$F$55</c:f>
              <c:numCache>
                <c:ptCount val="5"/>
                <c:pt idx="2">
                  <c:v>6.245004513516506E-08</c:v>
                </c:pt>
                <c:pt idx="3">
                  <c:v>-4.85722573273506E-08</c:v>
                </c:pt>
                <c:pt idx="4">
                  <c:v>0.09871132383709735</c:v>
                </c:pt>
              </c:numCache>
            </c:numRef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Maturity (years)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Actual-Fitted Zero-coupon Yields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* #,##0.00_-;\-* #,##0.00_-;_-* &quot;-&quot;??_-;_-@_-" sourceLinked="0"/>
        <c:majorTickMark val="none"/>
        <c:minorTickMark val="none"/>
        <c:tickLblPos val="nextTo"/>
        <c:spPr>
          <a:ln w="3175">
            <a:noFill/>
          </a:ln>
        </c:spPr>
        <c:crossAx val="25958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18175"/>
          <c:w val="0.28575"/>
          <c:h val="0.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Volatility Calibration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5525"/>
          <c:w val="0.956"/>
          <c:h val="0.76125"/>
        </c:manualLayout>
      </c:layout>
      <c:lineChart>
        <c:grouping val="standard"/>
        <c:varyColors val="0"/>
        <c:ser>
          <c:idx val="1"/>
          <c:order val="0"/>
          <c:tx>
            <c:strRef>
              <c:f>Sheet1!$A$54</c:f>
              <c:strCache>
                <c:ptCount val="1"/>
                <c:pt idx="0">
                  <c:v>vol difference (1 billionth of 1%)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Sheet1!$B$54:$F$54</c:f>
              <c:numCache>
                <c:ptCount val="5"/>
                <c:pt idx="2">
                  <c:v>2.8727020762175925E-06</c:v>
                </c:pt>
                <c:pt idx="3">
                  <c:v>-4.85722573273506E-07</c:v>
                </c:pt>
                <c:pt idx="4">
                  <c:v>5.878047784624307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(years)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41608"/>
        <c:crosses val="autoZero"/>
        <c:auto val="1"/>
        <c:lblOffset val="100"/>
        <c:noMultiLvlLbl val="0"/>
      </c:catAx>
      <c:valAx>
        <c:axId val="6584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Actual - Fitted Volatility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none"/>
        <c:minorTickMark val="none"/>
        <c:tickLblPos val="nextTo"/>
        <c:spPr>
          <a:ln w="3175">
            <a:noFill/>
          </a:ln>
        </c:spPr>
        <c:crossAx val="2222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"/>
          <c:y val="0.1765"/>
          <c:w val="0.28825"/>
          <c:h val="0.1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19050</xdr:rowOff>
    </xdr:from>
    <xdr:to>
      <xdr:col>12</xdr:col>
      <xdr:colOff>276225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838575" y="2076450"/>
        <a:ext cx="3762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8</xdr:row>
      <xdr:rowOff>38100</xdr:rowOff>
    </xdr:from>
    <xdr:to>
      <xdr:col>18</xdr:col>
      <xdr:colOff>428625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7705725" y="2095500"/>
        <a:ext cx="37052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171450</xdr:colOff>
      <xdr:row>23</xdr:row>
      <xdr:rowOff>152400</xdr:rowOff>
    </xdr:from>
    <xdr:to>
      <xdr:col>12</xdr:col>
      <xdr:colOff>257175</xdr:colOff>
      <xdr:row>35</xdr:row>
      <xdr:rowOff>95250</xdr:rowOff>
    </xdr:to>
    <xdr:graphicFrame>
      <xdr:nvGraphicFramePr>
        <xdr:cNvPr id="3" name="Chart 3"/>
        <xdr:cNvGraphicFramePr/>
      </xdr:nvGraphicFramePr>
      <xdr:xfrm>
        <a:off x="3838575" y="4638675"/>
        <a:ext cx="37433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381000</xdr:colOff>
      <xdr:row>23</xdr:row>
      <xdr:rowOff>152400</xdr:rowOff>
    </xdr:from>
    <xdr:to>
      <xdr:col>18</xdr:col>
      <xdr:colOff>428625</xdr:colOff>
      <xdr:row>35</xdr:row>
      <xdr:rowOff>76200</xdr:rowOff>
    </xdr:to>
    <xdr:graphicFrame>
      <xdr:nvGraphicFramePr>
        <xdr:cNvPr id="4" name="Chart 4"/>
        <xdr:cNvGraphicFramePr/>
      </xdr:nvGraphicFramePr>
      <xdr:xfrm>
        <a:off x="7705725" y="4638675"/>
        <a:ext cx="37052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50" zoomScaleNormal="50" workbookViewId="0" topLeftCell="A1">
      <selection activeCell="G7" sqref="G7"/>
    </sheetView>
  </sheetViews>
  <sheetFormatPr defaultColWidth="9.140625" defaultRowHeight="12.75"/>
  <cols>
    <col min="3" max="3" width="9.28125" style="0" bestFit="1" customWidth="1"/>
  </cols>
  <sheetData>
    <row r="1" spans="1:9" ht="20.25">
      <c r="A1" t="s">
        <v>0</v>
      </c>
      <c r="B1">
        <f>T/N</f>
        <v>1</v>
      </c>
      <c r="C1" t="s">
        <v>2</v>
      </c>
      <c r="D1">
        <v>3</v>
      </c>
      <c r="E1" t="s">
        <v>1</v>
      </c>
      <c r="F1">
        <v>3</v>
      </c>
      <c r="I1" s="17" t="s">
        <v>26</v>
      </c>
    </row>
    <row r="2" spans="1:9" ht="20.25">
      <c r="A2" s="9" t="s">
        <v>17</v>
      </c>
      <c r="B2" s="10"/>
      <c r="C2" s="11">
        <v>0.048</v>
      </c>
      <c r="D2" s="11">
        <v>0.051</v>
      </c>
      <c r="E2" s="11">
        <v>0.052</v>
      </c>
      <c r="F2" s="11">
        <v>0.053</v>
      </c>
      <c r="I2" s="17" t="s">
        <v>23</v>
      </c>
    </row>
    <row r="3" spans="1:9" ht="20.25">
      <c r="A3" s="9" t="s">
        <v>18</v>
      </c>
      <c r="B3" s="10"/>
      <c r="C3" s="11">
        <v>0.1</v>
      </c>
      <c r="D3" s="11">
        <v>0.09</v>
      </c>
      <c r="E3" s="11">
        <v>0.08</v>
      </c>
      <c r="F3" s="11">
        <v>0.07</v>
      </c>
      <c r="I3" s="17" t="s">
        <v>27</v>
      </c>
    </row>
    <row r="4" spans="1:9" ht="20.25">
      <c r="A4" s="9" t="s">
        <v>16</v>
      </c>
      <c r="B4" s="10"/>
      <c r="C4" s="12">
        <f>(C8^(-1/C15)-1)/dt</f>
        <v>0.04800000000000004</v>
      </c>
      <c r="D4" s="12">
        <f>(D8^(-1/D15)-1)/dt</f>
        <v>0.050999999999999934</v>
      </c>
      <c r="E4" s="12">
        <f>(E8^(-1/E15)-1)/dt</f>
        <v>0.052000000000000046</v>
      </c>
      <c r="F4" s="12">
        <f>(F8^(-1/F15)-1)/dt</f>
        <v>0.052999999901288675</v>
      </c>
      <c r="G4" s="2"/>
      <c r="I4" s="17" t="s">
        <v>24</v>
      </c>
    </row>
    <row r="5" spans="1:9" ht="20.25">
      <c r="A5" s="9" t="s">
        <v>21</v>
      </c>
      <c r="B5" s="10"/>
      <c r="C5" s="10"/>
      <c r="D5" s="12">
        <f>0.5*LN(D51/D52)/SQRT(dt)</f>
        <v>0.08999999999999712</v>
      </c>
      <c r="E5" s="12">
        <f>0.5*LN(E51/E52)/SQRT(dt)</f>
        <v>0.08000000000000049</v>
      </c>
      <c r="F5" s="12">
        <f>0.5*LN(F51/F52)/SQRT(dt)</f>
        <v>0.06999999412195222</v>
      </c>
      <c r="I5" s="18"/>
    </row>
    <row r="6" spans="1:9" ht="20.25">
      <c r="A6" s="1" t="s">
        <v>22</v>
      </c>
      <c r="D6" s="5"/>
      <c r="E6" s="5"/>
      <c r="F6" s="5"/>
      <c r="I6" s="17" t="s">
        <v>25</v>
      </c>
    </row>
    <row r="7" spans="1:9" ht="20.25">
      <c r="A7" t="s">
        <v>3</v>
      </c>
      <c r="B7" s="3">
        <f>(1+B2)^-B15</f>
        <v>1</v>
      </c>
      <c r="C7" s="3">
        <f>(1+C2)^-C15</f>
        <v>0.9541984732824427</v>
      </c>
      <c r="D7" s="3">
        <f>(1+D2)^-D15</f>
        <v>0.9053042682380336</v>
      </c>
      <c r="E7" s="3">
        <f>(1+E2)^-E15</f>
        <v>0.858920128783598</v>
      </c>
      <c r="F7" s="3">
        <f>(1+F2)^-F15</f>
        <v>0.8133669383221448</v>
      </c>
      <c r="I7" s="17" t="s">
        <v>29</v>
      </c>
    </row>
    <row r="8" spans="1:9" ht="20.25">
      <c r="A8" t="s">
        <v>8</v>
      </c>
      <c r="B8" s="3">
        <f>SUM(B29:B33)</f>
        <v>1</v>
      </c>
      <c r="C8" s="3">
        <f>SUM(C29:C33)</f>
        <v>0.9541984732824427</v>
      </c>
      <c r="D8" s="3">
        <f>SUM(D29:D33)</f>
        <v>0.9053042682380334</v>
      </c>
      <c r="E8" s="3">
        <f>SUM(E29:E33)</f>
        <v>0.858920128783598</v>
      </c>
      <c r="F8" s="3">
        <f>SUM(F29:F33)</f>
        <v>0.8133669386271345</v>
      </c>
      <c r="I8" s="18" t="s">
        <v>28</v>
      </c>
    </row>
    <row r="9" spans="1:5" ht="12.75">
      <c r="A9" s="13" t="s">
        <v>5</v>
      </c>
      <c r="B9" s="14">
        <v>0.1</v>
      </c>
      <c r="C9" s="15">
        <v>0.08999999999999847</v>
      </c>
      <c r="D9" s="15">
        <v>0.0700326491886132</v>
      </c>
      <c r="E9" s="15">
        <v>0.0507422254023973</v>
      </c>
    </row>
    <row r="10" spans="1:5" ht="12.75">
      <c r="A10" s="13" t="s">
        <v>4</v>
      </c>
      <c r="B10" s="16">
        <v>0.05</v>
      </c>
      <c r="C10" s="16">
        <v>0.053812812637147864</v>
      </c>
      <c r="D10" s="16">
        <v>0.05378316085332313</v>
      </c>
      <c r="E10" s="16">
        <v>0.05584613775282865</v>
      </c>
    </row>
    <row r="11" spans="1:6" ht="12.75">
      <c r="A11" s="1" t="s">
        <v>12</v>
      </c>
      <c r="C11" s="7">
        <f>SUM(C36:C40)</f>
        <v>1</v>
      </c>
      <c r="D11" s="7">
        <f>SUM(D36:D40)</f>
        <v>0.9443935454485324</v>
      </c>
      <c r="E11" s="7">
        <f>SUM(E36:E40)</f>
        <v>0.8927811295675215</v>
      </c>
      <c r="F11" s="7">
        <f>SUM(F36:F40)</f>
        <v>0.8431402701236166</v>
      </c>
    </row>
    <row r="12" spans="1:6" ht="12.75">
      <c r="A12" s="1" t="s">
        <v>13</v>
      </c>
      <c r="C12" s="7">
        <f>SUM(C45:C49)</f>
        <v>1</v>
      </c>
      <c r="D12" s="7">
        <f>SUM(D45:D49)</f>
        <v>0.953124200778386</v>
      </c>
      <c r="E12" s="7">
        <f>SUM(E45:E49)</f>
        <v>0.9075154603629001</v>
      </c>
      <c r="F12" s="7">
        <f>SUM(F45:F49)</f>
        <v>0.8616768332388576</v>
      </c>
    </row>
    <row r="13" spans="1:5" ht="12.75">
      <c r="A13" s="6"/>
      <c r="B13" s="5"/>
      <c r="C13" s="5"/>
      <c r="D13" s="5"/>
      <c r="E13" s="5"/>
    </row>
    <row r="14" spans="1:5" ht="12.75">
      <c r="A14" s="6"/>
      <c r="B14" s="5"/>
      <c r="C14" s="5"/>
      <c r="D14" s="5"/>
      <c r="E14" s="5"/>
    </row>
    <row r="15" spans="1:6" ht="12.75">
      <c r="A15" t="s">
        <v>6</v>
      </c>
      <c r="B15">
        <v>0</v>
      </c>
      <c r="C15">
        <v>1</v>
      </c>
      <c r="D15">
        <v>2</v>
      </c>
      <c r="E15">
        <v>3</v>
      </c>
      <c r="F15">
        <v>4</v>
      </c>
    </row>
    <row r="16" spans="1:5" ht="12.75">
      <c r="A16">
        <v>0</v>
      </c>
      <c r="B16" s="4">
        <f>C2</f>
        <v>0.048</v>
      </c>
      <c r="C16" s="5">
        <f>C$10*EXP(C$9*(-2*$A16+C$15)*SQRT(dt))</f>
        <v>0.05888059572141386</v>
      </c>
      <c r="D16" s="5">
        <f>D$10*EXP(D$9*(-2*$A16+D$15)*SQRT(dt))</f>
        <v>0.06186940058886081</v>
      </c>
      <c r="E16" s="5">
        <f>E$10*EXP(E$9*(-2*$A16+E$15)*SQRT(dt))</f>
        <v>0.0650285916941509</v>
      </c>
    </row>
    <row r="17" spans="1:5" ht="12.75">
      <c r="A17">
        <v>1</v>
      </c>
      <c r="B17" s="4"/>
      <c r="C17" s="5">
        <f>C$10*EXP(C$9*(-2*$A17+C$15)*SQRT(dt))</f>
        <v>0.04918120763624715</v>
      </c>
      <c r="D17" s="5">
        <f aca="true" t="shared" si="0" ref="D17:E19">D$10*EXP(D$9*(-2*$A17+D$15)*SQRT(dt))</f>
        <v>0.05378316085332313</v>
      </c>
      <c r="E17" s="5">
        <f t="shared" si="0"/>
        <v>0.05875302226990484</v>
      </c>
    </row>
    <row r="18" spans="1:5" ht="12.75">
      <c r="A18">
        <v>2</v>
      </c>
      <c r="B18" s="4"/>
      <c r="C18" s="5"/>
      <c r="D18" s="5">
        <f t="shared" si="0"/>
        <v>0.04675378076792341</v>
      </c>
      <c r="E18" s="5">
        <f t="shared" si="0"/>
        <v>0.053083075243015324</v>
      </c>
    </row>
    <row r="19" spans="1:5" ht="12.75">
      <c r="A19">
        <v>3</v>
      </c>
      <c r="B19" s="4"/>
      <c r="C19" s="5"/>
      <c r="D19" s="5"/>
      <c r="E19" s="5">
        <f t="shared" si="0"/>
        <v>0.047960305162020565</v>
      </c>
    </row>
    <row r="21" spans="1:6" ht="12.75">
      <c r="A21" t="s">
        <v>11</v>
      </c>
      <c r="B21">
        <v>0</v>
      </c>
      <c r="C21">
        <v>1</v>
      </c>
      <c r="D21">
        <v>2</v>
      </c>
      <c r="E21">
        <v>3</v>
      </c>
      <c r="F21">
        <v>4</v>
      </c>
    </row>
    <row r="22" spans="1:5" ht="12.75">
      <c r="A22">
        <v>0</v>
      </c>
      <c r="B22" s="3">
        <f>1/(1+INDEX(short_rate,$A22+1,B$21+1)*dt)</f>
        <v>0.9541984732824427</v>
      </c>
      <c r="C22" s="3">
        <f>1/(1+INDEX(short_rate,$A22+1,C$21+1)*dt)</f>
        <v>0.9443935454485324</v>
      </c>
      <c r="D22" s="3">
        <f>1/(1+INDEX(short_rate,$A22+1,D$21+1)*dt)</f>
        <v>0.9417353955631915</v>
      </c>
      <c r="E22" s="3">
        <f>1/(1+INDEX(short_rate,$A22+1,E$21+1)*dt)</f>
        <v>0.9389419286944125</v>
      </c>
    </row>
    <row r="23" spans="1:5" ht="12.75">
      <c r="A23">
        <v>1</v>
      </c>
      <c r="B23" s="3"/>
      <c r="C23" s="3">
        <f aca="true" t="shared" si="1" ref="C23:E25">1/(1+INDEX(short_rate,$A23+1,C$21+1)*dt)</f>
        <v>0.953124200778386</v>
      </c>
      <c r="D23" s="3">
        <f t="shared" si="1"/>
        <v>0.9489618330873961</v>
      </c>
      <c r="E23" s="3">
        <f t="shared" si="1"/>
        <v>0.9445073392622372</v>
      </c>
    </row>
    <row r="24" spans="1:5" ht="12.75">
      <c r="A24">
        <v>2</v>
      </c>
      <c r="B24" s="3"/>
      <c r="C24" s="3"/>
      <c r="D24" s="3">
        <f t="shared" si="1"/>
        <v>0.9553345002168286</v>
      </c>
      <c r="E24" s="3">
        <f t="shared" si="1"/>
        <v>0.949592699293201</v>
      </c>
    </row>
    <row r="25" spans="1:5" ht="12.75">
      <c r="A25">
        <v>3</v>
      </c>
      <c r="B25" s="3"/>
      <c r="C25" s="3"/>
      <c r="D25" s="3"/>
      <c r="E25" s="3">
        <f t="shared" si="1"/>
        <v>0.9542346165920802</v>
      </c>
    </row>
    <row r="26" ht="12.75">
      <c r="A26">
        <v>4</v>
      </c>
    </row>
    <row r="27" spans="1:6" ht="12.75">
      <c r="A27" t="s">
        <v>7</v>
      </c>
      <c r="B27">
        <v>0</v>
      </c>
      <c r="C27">
        <v>1</v>
      </c>
      <c r="D27">
        <v>2</v>
      </c>
      <c r="E27">
        <v>3</v>
      </c>
      <c r="F27">
        <v>4</v>
      </c>
    </row>
    <row r="29" spans="1:6" ht="12.75">
      <c r="A29">
        <v>0</v>
      </c>
      <c r="B29">
        <v>1</v>
      </c>
      <c r="C29" s="3">
        <f>(INDEX(disc,$A29+1,C$27)*B29+INDEX(disc,$A28+1,C$27)*B28)/2</f>
        <v>0.47709923664122134</v>
      </c>
      <c r="D29" s="3">
        <f>(INDEX(disc,$A29+1,D$27)*C29+INDEX(disc,$A28+1,D$27)*C28)/2</f>
        <v>0.2252847198111957</v>
      </c>
      <c r="E29" s="3">
        <f>(INDEX(disc,$A29+1,E$27)*D29+INDEX(disc,$A28+1,E$27)*D28)/2</f>
        <v>0.10607929736286957</v>
      </c>
      <c r="F29" s="3">
        <f>(INDEX(disc,$A29+1,F$27)*E29+INDEX(disc,$A28+1,F$27)*E28)/2</f>
        <v>0.04980115003022043</v>
      </c>
    </row>
    <row r="30" spans="1:6" ht="12.75">
      <c r="A30">
        <v>1</v>
      </c>
      <c r="C30" s="3">
        <f>(INDEX(disc,$A30+1,C$27)*B30+INDEX(disc,$A29+1,C$27)*B29)/2</f>
        <v>0.47709923664122134</v>
      </c>
      <c r="D30" s="3">
        <f aca="true" t="shared" si="2" ref="D30:F33">(INDEX(disc,$A30+1,D$27)*C30+INDEX(disc,$A29+1,D$27)*C29)/2</f>
        <v>0.4526521341190167</v>
      </c>
      <c r="E30" s="3">
        <f t="shared" si="2"/>
        <v>0.32085409683512156</v>
      </c>
      <c r="F30" s="3">
        <f t="shared" si="2"/>
        <v>0.20132567467678486</v>
      </c>
    </row>
    <row r="31" spans="1:6" ht="12.75">
      <c r="A31">
        <v>2</v>
      </c>
      <c r="D31" s="3">
        <f t="shared" si="2"/>
        <v>0.22736741430782106</v>
      </c>
      <c r="E31" s="3">
        <f t="shared" si="2"/>
        <v>0.32338076702892943</v>
      </c>
      <c r="F31" s="3">
        <f t="shared" si="2"/>
        <v>0.30506453237781783</v>
      </c>
    </row>
    <row r="32" spans="1:6" ht="12.75">
      <c r="A32">
        <v>3</v>
      </c>
      <c r="E32" s="3">
        <f t="shared" si="2"/>
        <v>0.10860596755667742</v>
      </c>
      <c r="F32" s="3">
        <f t="shared" si="2"/>
        <v>0.20535779463678241</v>
      </c>
    </row>
    <row r="33" spans="1:6" ht="12.75">
      <c r="A33">
        <v>4</v>
      </c>
      <c r="F33" s="3">
        <f t="shared" si="2"/>
        <v>0.05181778690552899</v>
      </c>
    </row>
    <row r="35" spans="1:6" ht="12.75">
      <c r="A35" s="6" t="s">
        <v>9</v>
      </c>
      <c r="B35">
        <v>0</v>
      </c>
      <c r="C35">
        <v>1</v>
      </c>
      <c r="D35">
        <v>2</v>
      </c>
      <c r="E35">
        <v>3</v>
      </c>
      <c r="F35">
        <v>4</v>
      </c>
    </row>
    <row r="36" ht="12.75">
      <c r="A36" s="1"/>
    </row>
    <row r="37" spans="1:6" ht="12.75">
      <c r="A37">
        <v>0</v>
      </c>
      <c r="C37">
        <v>1</v>
      </c>
      <c r="D37" s="3">
        <f aca="true" t="shared" si="3" ref="D37:F38">(INDEX(disc,$A37+1,D$27)*C37+INDEX(disc,$A36+1,D$27)*C36)/2</f>
        <v>0.4721967727242662</v>
      </c>
      <c r="E37" s="3">
        <f t="shared" si="3"/>
        <v>0.22234220727257464</v>
      </c>
      <c r="F37" s="3">
        <f t="shared" si="3"/>
        <v>0.10438321046334204</v>
      </c>
    </row>
    <row r="38" spans="1:6" ht="12.75">
      <c r="A38">
        <v>1</v>
      </c>
      <c r="D38" s="3">
        <f t="shared" si="3"/>
        <v>0.4721967727242662</v>
      </c>
      <c r="E38" s="3">
        <f t="shared" si="3"/>
        <v>0.4463905647837607</v>
      </c>
      <c r="F38" s="3">
        <f t="shared" si="3"/>
        <v>0.3151927927711806</v>
      </c>
    </row>
    <row r="39" spans="1:6" ht="12.75">
      <c r="A39">
        <v>2</v>
      </c>
      <c r="E39" s="3">
        <f>(INDEX(disc,$A39+1,E$27)*D39+INDEX(disc,$A38+1,E$27)*D38)/2</f>
        <v>0.2240483575111861</v>
      </c>
      <c r="F39" s="3">
        <f>(INDEX(disc,$A39+1,F$27)*E39+INDEX(disc,$A38+1,F$27)*E38)/2</f>
        <v>0.31718692459846626</v>
      </c>
    </row>
    <row r="40" spans="1:6" ht="12.75">
      <c r="A40">
        <v>3</v>
      </c>
      <c r="F40" s="3">
        <f>(INDEX(disc,$A40+1,F$27)*E40+INDEX(disc,$A39+1,F$27)*E39)/2</f>
        <v>0.10637734229062766</v>
      </c>
    </row>
    <row r="41" ht="12.75">
      <c r="A41">
        <v>4</v>
      </c>
    </row>
    <row r="43" spans="1:6" ht="12.75">
      <c r="A43" s="6" t="s">
        <v>10</v>
      </c>
      <c r="B43">
        <v>0</v>
      </c>
      <c r="C43">
        <v>1</v>
      </c>
      <c r="D43">
        <v>2</v>
      </c>
      <c r="E43">
        <v>3</v>
      </c>
      <c r="F43">
        <v>4</v>
      </c>
    </row>
    <row r="44" ht="12.75">
      <c r="A44" s="1"/>
    </row>
    <row r="45" ht="12.75">
      <c r="A45">
        <v>0</v>
      </c>
    </row>
    <row r="46" spans="1:6" ht="12.75">
      <c r="A46">
        <v>1</v>
      </c>
      <c r="C46">
        <v>1</v>
      </c>
      <c r="D46" s="3">
        <f aca="true" t="shared" si="4" ref="D46:F47">(INDEX(disc,$A46+1,D$27)*C46+INDEX(disc,$A45+1,D$27)*C45)/2</f>
        <v>0.476562100389193</v>
      </c>
      <c r="E46" s="3">
        <f t="shared" si="4"/>
        <v>0.22611962218265413</v>
      </c>
      <c r="F46" s="3">
        <f t="shared" si="4"/>
        <v>0.1067858213513605</v>
      </c>
    </row>
    <row r="47" spans="1:6" ht="12.75">
      <c r="A47">
        <v>2</v>
      </c>
      <c r="D47" s="3">
        <f t="shared" si="4"/>
        <v>0.476562100389193</v>
      </c>
      <c r="E47" s="3">
        <f t="shared" si="4"/>
        <v>0.45375773018145005</v>
      </c>
      <c r="F47" s="3">
        <f t="shared" si="4"/>
        <v>0.32222833526544004</v>
      </c>
    </row>
    <row r="48" spans="1:6" ht="12.75">
      <c r="A48">
        <v>3</v>
      </c>
      <c r="E48" s="3">
        <f>(INDEX(disc,$A48+1,E$27)*D48+INDEX(disc,$A47+1,E$27)*D47)/2</f>
        <v>0.2276381079987959</v>
      </c>
      <c r="F48" s="3">
        <f>(INDEX(disc,$A48+1,F$27)*E48+INDEX(disc,$A47+1,F$27)*E47)/2</f>
        <v>0.32405259526806834</v>
      </c>
    </row>
    <row r="49" spans="1:6" ht="12.75">
      <c r="A49">
        <v>4</v>
      </c>
      <c r="F49" s="3">
        <f>(INDEX(disc,$A49+1,F$27)*E49+INDEX(disc,$A48+1,F$27)*E48)/2</f>
        <v>0.10861008135398878</v>
      </c>
    </row>
    <row r="51" spans="1:6" ht="12.75">
      <c r="A51" t="s">
        <v>14</v>
      </c>
      <c r="D51" s="5">
        <f aca="true" t="shared" si="5" ref="D51:F52">D11^(-1/(C$21)*dt)-1</f>
        <v>0.0588805957214138</v>
      </c>
      <c r="E51" s="5">
        <f t="shared" si="5"/>
        <v>0.05834557644887184</v>
      </c>
      <c r="F51" s="5">
        <f t="shared" si="5"/>
        <v>0.05852240729400737</v>
      </c>
    </row>
    <row r="52" spans="1:6" ht="12.75">
      <c r="A52" t="s">
        <v>15</v>
      </c>
      <c r="D52" s="5">
        <f t="shared" si="5"/>
        <v>0.049181207636247226</v>
      </c>
      <c r="E52" s="5">
        <f t="shared" si="5"/>
        <v>0.04971882058455934</v>
      </c>
      <c r="F52" s="5">
        <f t="shared" si="5"/>
        <v>0.05087693733452259</v>
      </c>
    </row>
    <row r="54" spans="1:6" ht="12.75">
      <c r="A54" s="1" t="s">
        <v>19</v>
      </c>
      <c r="D54" s="8">
        <f>(D3-D5)*1000000000</f>
        <v>2.8727020762175925E-06</v>
      </c>
      <c r="E54" s="8">
        <f>(E3-E5)*1000000000</f>
        <v>-4.85722573273506E-07</v>
      </c>
      <c r="F54" s="8">
        <f>(F3-F5)*1000000000</f>
        <v>5.878047784624307</v>
      </c>
    </row>
    <row r="55" spans="1:6" ht="12.75">
      <c r="A55" s="1" t="s">
        <v>20</v>
      </c>
      <c r="D55" s="8">
        <f>(D2-D4)*1000000000</f>
        <v>6.245004513516506E-08</v>
      </c>
      <c r="E55" s="8">
        <f>(E2-E4)*1000000000</f>
        <v>-4.85722573273506E-08</v>
      </c>
      <c r="F55" s="8">
        <f>(F2-F4)*1000000000</f>
        <v>0.09871132383709735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Chung</dc:creator>
  <cp:keywords/>
  <dc:description/>
  <cp:lastModifiedBy>Darren Webb</cp:lastModifiedBy>
  <dcterms:created xsi:type="dcterms:W3CDTF">2002-02-02T12:02:34Z</dcterms:created>
  <dcterms:modified xsi:type="dcterms:W3CDTF">2003-10-27T12:31:13Z</dcterms:modified>
  <cp:category/>
  <cp:version/>
  <cp:contentType/>
  <cp:contentStatus/>
</cp:coreProperties>
</file>